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520AE2FA-50AA-4D42-93CB-BA8EE718591F}" xr6:coauthVersionLast="46" xr6:coauthVersionMax="46" xr10:uidLastSave="{00000000-0000-0000-0000-000000000000}"/>
  <bookViews>
    <workbookView xWindow="-110" yWindow="-110" windowWidth="19420" windowHeight="11020" activeTab="1" xr2:uid="{00000000-000D-0000-FFFF-FFFF00000000}"/>
  </bookViews>
  <sheets>
    <sheet name="Profit and Loss - Cash Basis" sheetId="1" r:id="rId1"/>
    <sheet name="tender" sheetId="2" r:id="rId2"/>
  </sheets>
  <calcPr calcId="181029"/>
</workbook>
</file>

<file path=xl/calcChain.xml><?xml version="1.0" encoding="utf-8"?>
<calcChain xmlns="http://schemas.openxmlformats.org/spreadsheetml/2006/main">
  <c r="D69" i="2" l="1"/>
  <c r="F73" i="2"/>
  <c r="F74" i="2" s="1"/>
  <c r="F72" i="2"/>
  <c r="F71" i="2"/>
  <c r="D66" i="2"/>
  <c r="E66" i="2" s="1"/>
  <c r="E110" i="1"/>
  <c r="D110" i="1"/>
  <c r="C110" i="1"/>
  <c r="B110" i="1"/>
  <c r="E74" i="1"/>
  <c r="D74" i="1"/>
  <c r="C74" i="1"/>
  <c r="B74" i="1"/>
  <c r="E64" i="1"/>
  <c r="D64" i="1"/>
  <c r="C64" i="1"/>
  <c r="B64" i="1"/>
  <c r="E35" i="1"/>
  <c r="E66" i="1" s="1"/>
  <c r="E112" i="1" s="1"/>
  <c r="D35" i="1"/>
  <c r="D66" i="1" s="1"/>
  <c r="D112" i="1" s="1"/>
  <c r="C35" i="1"/>
  <c r="C66" i="1" s="1"/>
  <c r="C112" i="1" s="1"/>
  <c r="B35" i="1"/>
  <c r="B66" i="1" s="1"/>
  <c r="B112" i="1" s="1"/>
  <c r="F75" i="2" l="1"/>
  <c r="G75" i="2" l="1"/>
  <c r="D92" i="2" s="1"/>
  <c r="D94" i="2"/>
  <c r="D81" i="2" s="1"/>
  <c r="D93" i="2"/>
  <c r="D80" i="2" s="1"/>
</calcChain>
</file>

<file path=xl/sharedStrings.xml><?xml version="1.0" encoding="utf-8"?>
<sst xmlns="http://schemas.openxmlformats.org/spreadsheetml/2006/main" count="264" uniqueCount="212">
  <si>
    <t>Profit and Loss - Cash Basis</t>
  </si>
  <si>
    <t>Balmain Sailing Club Inc.</t>
  </si>
  <si>
    <t>For the year ended 31 March 2021</t>
  </si>
  <si>
    <t>Cash Basis</t>
  </si>
  <si>
    <t>Account</t>
  </si>
  <si>
    <t>2021</t>
  </si>
  <si>
    <t>2020</t>
  </si>
  <si>
    <t>2019</t>
  </si>
  <si>
    <t>2018</t>
  </si>
  <si>
    <t>Trading Income</t>
  </si>
  <si>
    <t>Bar Sales (No Inventory)</t>
  </si>
  <si>
    <t>Dinghy Race Fees &amp; Storage</t>
  </si>
  <si>
    <t>Donations</t>
  </si>
  <si>
    <t>Food Sales</t>
  </si>
  <si>
    <t>Function Income</t>
  </si>
  <si>
    <t>Hall Hire</t>
  </si>
  <si>
    <t>Kayak Storage</t>
  </si>
  <si>
    <t>Keelboat Race Fees</t>
  </si>
  <si>
    <t>Laser/Dinghy Income</t>
  </si>
  <si>
    <t>Membership Fees</t>
  </si>
  <si>
    <t>Merchandise Sales</t>
  </si>
  <si>
    <t>Miscellaneous Income</t>
  </si>
  <si>
    <t>NSW Community Sport Recovery Grassroots Sports Fund</t>
  </si>
  <si>
    <t>Pontoon Project (ASF Donations)</t>
  </si>
  <si>
    <t>Pontoon Project (RMS)</t>
  </si>
  <si>
    <t>Presentation Night</t>
  </si>
  <si>
    <t>Raffle</t>
  </si>
  <si>
    <t>Regatta Other Income</t>
  </si>
  <si>
    <t>Regatta Pub Challenge</t>
  </si>
  <si>
    <t>Regatta Race fees</t>
  </si>
  <si>
    <t>Regatta Sponsorship</t>
  </si>
  <si>
    <t>Sail Storage</t>
  </si>
  <si>
    <t>Sailing School Fees</t>
  </si>
  <si>
    <t>Sponsorship</t>
  </si>
  <si>
    <t>Tender Donations</t>
  </si>
  <si>
    <t>Tender Storage Income</t>
  </si>
  <si>
    <t>Total Trading Income</t>
  </si>
  <si>
    <t>Cost of Sales</t>
  </si>
  <si>
    <t>Bar Contractor Costs</t>
  </si>
  <si>
    <t>Bar Purchases (no inventory)</t>
  </si>
  <si>
    <t>Bar Supplies</t>
  </si>
  <si>
    <t>Beer</t>
  </si>
  <si>
    <t>Food &amp; Food Related</t>
  </si>
  <si>
    <t>Fuel</t>
  </si>
  <si>
    <t>Function Expenses</t>
  </si>
  <si>
    <t>Hall Hire Expense</t>
  </si>
  <si>
    <t>Kitchen Expenses</t>
  </si>
  <si>
    <t>Merchandise Purchased (Caps/T's/Other)</t>
  </si>
  <si>
    <t>Other Bar Supplies</t>
  </si>
  <si>
    <t>Other Expenses</t>
  </si>
  <si>
    <t>Other Racing Expenses</t>
  </si>
  <si>
    <t>Presentation Night Expenses</t>
  </si>
  <si>
    <t>Prizes</t>
  </si>
  <si>
    <t>Regatta Expenses (5-3000)</t>
  </si>
  <si>
    <t>Sailing Repairs</t>
  </si>
  <si>
    <t>Sailing School Boat/Repairs</t>
  </si>
  <si>
    <t>Sailing School Contractors</t>
  </si>
  <si>
    <t>Sailing School Expenses</t>
  </si>
  <si>
    <t>Sailing School Other Expenses</t>
  </si>
  <si>
    <t>Spirits</t>
  </si>
  <si>
    <t>Tender Expenses</t>
  </si>
  <si>
    <t>Tender Operating Costs</t>
  </si>
  <si>
    <t>Wine</t>
  </si>
  <si>
    <t>YA Membership</t>
  </si>
  <si>
    <t>Total Cost of Sales</t>
  </si>
  <si>
    <t>Gross Profit</t>
  </si>
  <si>
    <t>Other Income</t>
  </si>
  <si>
    <t>ATO-ICA CF Boost</t>
  </si>
  <si>
    <t>ATO-JobKeeper</t>
  </si>
  <si>
    <t>Insurance Income</t>
  </si>
  <si>
    <t>NSW-Grant</t>
  </si>
  <si>
    <t>Interest Received</t>
  </si>
  <si>
    <t>Total Other Income</t>
  </si>
  <si>
    <t>Operating Expenses</t>
  </si>
  <si>
    <t>Annual Leave Expense</t>
  </si>
  <si>
    <t>Bank Charges</t>
  </si>
  <si>
    <t>Bookkeeping Costs</t>
  </si>
  <si>
    <t>Bookkeeping Software</t>
  </si>
  <si>
    <t>Building Maintenance</t>
  </si>
  <si>
    <t>Cleaning</t>
  </si>
  <si>
    <t>Club Management</t>
  </si>
  <si>
    <t>Council Rates</t>
  </si>
  <si>
    <t>Electricity</t>
  </si>
  <si>
    <t>Equipment under $1000</t>
  </si>
  <si>
    <t>Eventbrite Fees</t>
  </si>
  <si>
    <t>Expenses</t>
  </si>
  <si>
    <t>Insurance</t>
  </si>
  <si>
    <t>Interest Paid</t>
  </si>
  <si>
    <t>Kitchen Consumables</t>
  </si>
  <si>
    <t>Legal Expenses</t>
  </si>
  <si>
    <t>Marketing Expenses</t>
  </si>
  <si>
    <t>Memberships/Fees/Registration</t>
  </si>
  <si>
    <t>Merchant Fees</t>
  </si>
  <si>
    <t>New Building Upgrade</t>
  </si>
  <si>
    <t>Newsletter &amp; Web Costs</t>
  </si>
  <si>
    <t>Office Supplies</t>
  </si>
  <si>
    <t>Pontoon Expenses</t>
  </si>
  <si>
    <t>Rent</t>
  </si>
  <si>
    <t>Security</t>
  </si>
  <si>
    <t>Sporting Pulse Fees</t>
  </si>
  <si>
    <t>Subscriptions</t>
  </si>
  <si>
    <t>Superannuation</t>
  </si>
  <si>
    <t>Telephone/Fax/Internet</t>
  </si>
  <si>
    <t>TopYacht Charges</t>
  </si>
  <si>
    <t>Wages and Salaries</t>
  </si>
  <si>
    <t>Waste Removal</t>
  </si>
  <si>
    <t>Water</t>
  </si>
  <si>
    <t>Total Operating Expenses</t>
  </si>
  <si>
    <t>Net Profit</t>
  </si>
  <si>
    <t xml:space="preserve">Balmain Sailing Club powered by revolutioniseSPORT </t>
  </si>
  <si>
    <t xml:space="preserve">Add-ons transaction report </t>
  </si>
  <si>
    <t xml:space="preserve">Reference </t>
  </si>
  <si>
    <t xml:space="preserve">Member </t>
  </si>
  <si>
    <t xml:space="preserve">Add-on </t>
  </si>
  <si>
    <t xml:space="preserve">Amount </t>
  </si>
  <si>
    <t xml:space="preserve">Status </t>
  </si>
  <si>
    <t xml:space="preserve">Payment date </t>
  </si>
  <si>
    <t xml:space="preserve">Payment method </t>
  </si>
  <si>
    <t xml:space="preserve">Receipt no. </t>
  </si>
  <si>
    <t xml:space="preserve">MR766 </t>
  </si>
  <si>
    <t xml:space="preserve">GEARY, SUSAN </t>
  </si>
  <si>
    <t xml:space="preserve">Storage - Tender </t>
  </si>
  <si>
    <t xml:space="preserve">Paid </t>
  </si>
  <si>
    <t xml:space="preserve">Pin Payments </t>
  </si>
  <si>
    <t xml:space="preserve">ch_Jgjz4Y-7x xrnHMcwFAls RQ </t>
  </si>
  <si>
    <t xml:space="preserve">MR783 </t>
  </si>
  <si>
    <t xml:space="preserve">Bonham, Terrence </t>
  </si>
  <si>
    <t xml:space="preserve">ch_XjkL-bTm 0yp5xCg5oSh loQ </t>
  </si>
  <si>
    <t xml:space="preserve">MR795 </t>
  </si>
  <si>
    <t xml:space="preserve">Tkatchew, Frans </t>
  </si>
  <si>
    <t xml:space="preserve">ch_EPjGb3dD hAtVutG7zrcs YQ </t>
  </si>
  <si>
    <t xml:space="preserve">MR797 </t>
  </si>
  <si>
    <t xml:space="preserve">Fraser, Robert </t>
  </si>
  <si>
    <t xml:space="preserve">ch_vkzsvVoIs DmlawGbxhQ Pag </t>
  </si>
  <si>
    <t xml:space="preserve">MR798 </t>
  </si>
  <si>
    <t xml:space="preserve">Browning, Anni </t>
  </si>
  <si>
    <t xml:space="preserve">ch_duZSBlljA vAnWnRRVNv QcQ </t>
  </si>
  <si>
    <t xml:space="preserve">MR805 </t>
  </si>
  <si>
    <t xml:space="preserve">Morton, Rupert </t>
  </si>
  <si>
    <t xml:space="preserve">ch_YqAEtxBI 9tvm8-1bx_iH dA </t>
  </si>
  <si>
    <t xml:space="preserve">MR814 </t>
  </si>
  <si>
    <t xml:space="preserve">Gollan, Kathy </t>
  </si>
  <si>
    <t>6/15/2020</t>
  </si>
  <si>
    <t xml:space="preserve">ch_YPYlP1a3 Nd505Yuwvu 3Nlw </t>
  </si>
  <si>
    <t xml:space="preserve">MR818 </t>
  </si>
  <si>
    <t xml:space="preserve">Kobelentz, Karin </t>
  </si>
  <si>
    <t>6/22/2020</t>
  </si>
  <si>
    <t xml:space="preserve">ch_0NwbTflH </t>
  </si>
  <si>
    <t xml:space="preserve">YpEXe2NtDJ PCTQ </t>
  </si>
  <si>
    <t xml:space="preserve">Accessed by David Stenhouse on 04 Mar 2021 at 07:59:19 Add-ons transaction report | Page 1 of 2 </t>
  </si>
  <si>
    <t xml:space="preserve">MR837 </t>
  </si>
  <si>
    <t xml:space="preserve">Arnott, Jeremy </t>
  </si>
  <si>
    <t xml:space="preserve">ch_UyyguIWo -Jq0o78n8O_I </t>
  </si>
  <si>
    <t xml:space="preserve">Ww </t>
  </si>
  <si>
    <t xml:space="preserve">MR844 </t>
  </si>
  <si>
    <t xml:space="preserve">Karpelowsky, Jonathan </t>
  </si>
  <si>
    <t xml:space="preserve">ch_Rbh-63At Cq5Rsxk4B-tj </t>
  </si>
  <si>
    <t xml:space="preserve">bA </t>
  </si>
  <si>
    <t xml:space="preserve">MR847 </t>
  </si>
  <si>
    <t xml:space="preserve">Evtoushenko, Nick </t>
  </si>
  <si>
    <t xml:space="preserve">ch_849T-t-FM rcPO8zt9KCB </t>
  </si>
  <si>
    <t xml:space="preserve">pg </t>
  </si>
  <si>
    <t xml:space="preserve">MR864 </t>
  </si>
  <si>
    <t xml:space="preserve">Connolly, Bob </t>
  </si>
  <si>
    <t>7/20/2020</t>
  </si>
  <si>
    <t xml:space="preserve">ch_hnOBxmD culVzEVt-VPm </t>
  </si>
  <si>
    <t xml:space="preserve">dSw </t>
  </si>
  <si>
    <t xml:space="preserve">MR865 </t>
  </si>
  <si>
    <t xml:space="preserve">Speyer, Denis </t>
  </si>
  <si>
    <t xml:space="preserve">ch_3bBVrH5u cAGsEnVGvN </t>
  </si>
  <si>
    <t xml:space="preserve">a5Fw </t>
  </si>
  <si>
    <t xml:space="preserve">MR868 </t>
  </si>
  <si>
    <t xml:space="preserve">Moore, Philip </t>
  </si>
  <si>
    <t>7/21/2020</t>
  </si>
  <si>
    <t xml:space="preserve">ch_FDCpVk3 DaDC1S_kTy uPflg </t>
  </si>
  <si>
    <t xml:space="preserve">MR882 </t>
  </si>
  <si>
    <t xml:space="preserve">Bleakley, Michael </t>
  </si>
  <si>
    <t>7/23/2020</t>
  </si>
  <si>
    <t xml:space="preserve">ch_s6SGD3s u7I5RzESrpjT rtQ </t>
  </si>
  <si>
    <t xml:space="preserve">MR924 </t>
  </si>
  <si>
    <t xml:space="preserve">Bailey, Anthony </t>
  </si>
  <si>
    <t>8/22/2020</t>
  </si>
  <si>
    <t xml:space="preserve">ch_Y8gf0jEM W3LKEZjfCVy LNw </t>
  </si>
  <si>
    <t xml:space="preserve">MR945 </t>
  </si>
  <si>
    <t xml:space="preserve">Brooker, Matthew </t>
  </si>
  <si>
    <t>9/15/2020</t>
  </si>
  <si>
    <t xml:space="preserve">ch_K0tHrdQK g9wHuO5Gn WQv2g </t>
  </si>
  <si>
    <t xml:space="preserve">MR984 </t>
  </si>
  <si>
    <t xml:space="preserve">O'Keefe, Tim </t>
  </si>
  <si>
    <t>10/30/2020</t>
  </si>
  <si>
    <t xml:space="preserve">ch_wh2sA-dK nrbOpqiNq4H wSg </t>
  </si>
  <si>
    <t>New Tenders ? 1000</t>
  </si>
  <si>
    <t xml:space="preserve">Members Pay ? Half </t>
  </si>
  <si>
    <t>Increase Pool Size ? 6 ?</t>
  </si>
  <si>
    <t xml:space="preserve">Attrition Due to c hange </t>
  </si>
  <si>
    <t>Do Nothing</t>
  </si>
  <si>
    <t>Risks - Hall Hire not increasing</t>
  </si>
  <si>
    <t>To much attrition</t>
  </si>
  <si>
    <t>No increase in pool side</t>
  </si>
  <si>
    <t>Benefits</t>
  </si>
  <si>
    <t>Scallable Dinghy storage</t>
  </si>
  <si>
    <t>Cleaner Deck</t>
  </si>
  <si>
    <t>Slightly better revenue</t>
  </si>
  <si>
    <t>Hall Hire Increase as a result ? 20%</t>
  </si>
  <si>
    <t>years</t>
  </si>
  <si>
    <t>Yeild over 5 years</t>
  </si>
  <si>
    <t>ROI Break Even</t>
  </si>
  <si>
    <t>Yeild over 10 years</t>
  </si>
  <si>
    <t xml:space="preserve">Invest </t>
  </si>
  <si>
    <t>5 Years Better off</t>
  </si>
  <si>
    <t>10 Years Better off</t>
  </si>
  <si>
    <t>Result Ex Capital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</si>
</sst>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;\(#,##0.00\)"/>
    <numFmt numFmtId="166" formatCode="_-[$$-C09]* #,##0.00_-;\-[$$-C09]* #,##0.00_-;_-[$$-C09]* &quot;-&quot;??_-;_-@_-"/>
  </numFmts>
  <fonts count="9" x14ac:knownFonts="1">
    <font>
      <sz val="10"/>
      <name val="Arial"/>
    </font>
    <font>
      <b/>
      <sz val="2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 applyProtection="1"/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vertical="center"/>
    </xf>
    <xf numFmtId="164" fontId="3" fillId="2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8" fontId="0" fillId="0" borderId="0" xfId="0" applyNumberFormat="1" applyProtection="1"/>
    <xf numFmtId="14" fontId="0" fillId="0" borderId="0" xfId="0" applyNumberFormat="1" applyProtection="1"/>
    <xf numFmtId="0" fontId="6" fillId="0" borderId="0" xfId="0" applyFont="1" applyProtection="1"/>
    <xf numFmtId="166" fontId="0" fillId="0" borderId="0" xfId="1" applyNumberFormat="1" applyFont="1" applyProtection="1"/>
    <xf numFmtId="0" fontId="4" fillId="0" borderId="0" xfId="0" applyFont="1" applyProtection="1"/>
    <xf numFmtId="0" fontId="7" fillId="0" borderId="0" xfId="0" applyFont="1" applyProtection="1"/>
    <xf numFmtId="8" fontId="7" fillId="0" borderId="0" xfId="0" applyNumberFormat="1" applyFont="1" applyProtection="1"/>
    <xf numFmtId="0" fontId="8" fillId="0" borderId="0" xfId="0" applyFont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showGridLines="0" zoomScale="150" zoomScaleNormal="150" workbookViewId="0">
      <selection activeCell="B112" sqref="B112"/>
    </sheetView>
  </sheetViews>
  <sheetFormatPr defaultRowHeight="12.5" x14ac:dyDescent="0.25"/>
  <cols>
    <col min="1" max="1" width="40.7265625" customWidth="1"/>
    <col min="2" max="2" width="9" customWidth="1"/>
    <col min="3" max="5" width="7.81640625" customWidth="1"/>
  </cols>
  <sheetData>
    <row r="1" spans="1:5" ht="25.4" customHeight="1" x14ac:dyDescent="0.25">
      <c r="A1" s="11" t="s">
        <v>0</v>
      </c>
      <c r="B1" s="11"/>
      <c r="C1" s="11"/>
      <c r="D1" s="11"/>
      <c r="E1" s="11"/>
    </row>
    <row r="2" spans="1:5" ht="18" customHeight="1" x14ac:dyDescent="0.25">
      <c r="A2" s="9" t="s">
        <v>1</v>
      </c>
      <c r="B2" s="9"/>
      <c r="C2" s="9"/>
      <c r="D2" s="9"/>
      <c r="E2" s="9"/>
    </row>
    <row r="3" spans="1:5" ht="18" customHeight="1" x14ac:dyDescent="0.25">
      <c r="A3" s="9" t="s">
        <v>2</v>
      </c>
      <c r="B3" s="9"/>
      <c r="C3" s="9"/>
      <c r="D3" s="9"/>
      <c r="E3" s="9"/>
    </row>
    <row r="4" spans="1:5" ht="18" customHeight="1" x14ac:dyDescent="0.25">
      <c r="A4" s="9" t="s">
        <v>3</v>
      </c>
      <c r="B4" s="9"/>
      <c r="C4" s="9"/>
      <c r="D4" s="9"/>
      <c r="E4" s="9"/>
    </row>
    <row r="5" spans="1:5" ht="13.4" customHeight="1" x14ac:dyDescent="0.25"/>
    <row r="6" spans="1:5" ht="10.5" customHeight="1" x14ac:dyDescent="0.25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</row>
    <row r="7" spans="1:5" ht="13.4" customHeight="1" x14ac:dyDescent="0.25"/>
    <row r="8" spans="1:5" ht="13" customHeight="1" x14ac:dyDescent="0.25">
      <c r="A8" s="10" t="s">
        <v>9</v>
      </c>
      <c r="B8" s="10"/>
      <c r="C8" s="10"/>
      <c r="D8" s="10"/>
      <c r="E8" s="10"/>
    </row>
    <row r="9" spans="1:5" ht="10.5" customHeight="1" x14ac:dyDescent="0.25">
      <c r="A9" s="3" t="s">
        <v>10</v>
      </c>
      <c r="B9" s="4">
        <v>45704.97</v>
      </c>
      <c r="C9" s="4">
        <v>65314.27</v>
      </c>
      <c r="D9" s="4">
        <v>72597.350000000006</v>
      </c>
      <c r="E9" s="4">
        <v>61103.4</v>
      </c>
    </row>
    <row r="10" spans="1:5" ht="10.5" customHeight="1" x14ac:dyDescent="0.25">
      <c r="A10" s="3" t="s">
        <v>11</v>
      </c>
      <c r="B10" s="4">
        <v>0</v>
      </c>
      <c r="C10" s="4">
        <v>0</v>
      </c>
      <c r="D10" s="4">
        <v>1612.72</v>
      </c>
      <c r="E10" s="4">
        <v>15836.22</v>
      </c>
    </row>
    <row r="11" spans="1:5" ht="10.5" customHeight="1" x14ac:dyDescent="0.25">
      <c r="A11" s="3" t="s">
        <v>12</v>
      </c>
      <c r="B11" s="4">
        <v>75</v>
      </c>
      <c r="C11" s="4">
        <v>0</v>
      </c>
      <c r="D11" s="4">
        <v>27711</v>
      </c>
      <c r="E11" s="4">
        <v>2500</v>
      </c>
    </row>
    <row r="12" spans="1:5" ht="10.5" customHeight="1" x14ac:dyDescent="0.25">
      <c r="A12" s="3" t="s">
        <v>13</v>
      </c>
      <c r="B12" s="4">
        <v>15466.35</v>
      </c>
      <c r="C12" s="4">
        <v>25572.76</v>
      </c>
      <c r="D12" s="4">
        <v>23108.81</v>
      </c>
      <c r="E12" s="4">
        <v>27180.95</v>
      </c>
    </row>
    <row r="13" spans="1:5" ht="10.5" customHeight="1" x14ac:dyDescent="0.25">
      <c r="A13" s="3" t="s">
        <v>14</v>
      </c>
      <c r="B13" s="4">
        <v>0</v>
      </c>
      <c r="C13" s="4">
        <v>17471.89</v>
      </c>
      <c r="D13" s="4">
        <v>5448.04</v>
      </c>
      <c r="E13" s="4">
        <v>-14.97</v>
      </c>
    </row>
    <row r="14" spans="1:5" ht="10.5" customHeight="1" x14ac:dyDescent="0.25">
      <c r="A14" s="3" t="s">
        <v>15</v>
      </c>
      <c r="B14" s="4">
        <v>9772.74</v>
      </c>
      <c r="C14" s="4">
        <v>26091.34</v>
      </c>
      <c r="D14" s="4">
        <v>23500</v>
      </c>
      <c r="E14" s="4">
        <v>9165</v>
      </c>
    </row>
    <row r="15" spans="1:5" ht="10.5" customHeight="1" x14ac:dyDescent="0.25">
      <c r="A15" s="3" t="s">
        <v>16</v>
      </c>
      <c r="B15" s="4">
        <v>0</v>
      </c>
      <c r="C15" s="4">
        <v>0</v>
      </c>
      <c r="D15" s="4">
        <v>0</v>
      </c>
      <c r="E15" s="4">
        <v>770</v>
      </c>
    </row>
    <row r="16" spans="1:5" ht="10.5" customHeight="1" x14ac:dyDescent="0.25">
      <c r="A16" s="3" t="s">
        <v>17</v>
      </c>
      <c r="B16" s="4">
        <v>31346.36</v>
      </c>
      <c r="C16" s="4">
        <v>30741.45</v>
      </c>
      <c r="D16" s="4">
        <v>24409.19</v>
      </c>
      <c r="E16" s="4">
        <v>20527.63</v>
      </c>
    </row>
    <row r="17" spans="1:5" ht="10.5" customHeight="1" x14ac:dyDescent="0.25">
      <c r="A17" s="3" t="s">
        <v>18</v>
      </c>
      <c r="B17" s="4">
        <v>0</v>
      </c>
      <c r="C17" s="4">
        <v>0</v>
      </c>
      <c r="D17" s="4">
        <v>0</v>
      </c>
      <c r="E17" s="4">
        <v>1300</v>
      </c>
    </row>
    <row r="18" spans="1:5" ht="10.5" customHeight="1" x14ac:dyDescent="0.25">
      <c r="A18" s="3" t="s">
        <v>19</v>
      </c>
      <c r="B18" s="4">
        <v>73920.89</v>
      </c>
      <c r="C18" s="4">
        <v>62548.74</v>
      </c>
      <c r="D18" s="4">
        <v>68567.02</v>
      </c>
      <c r="E18" s="4">
        <v>50453.4</v>
      </c>
    </row>
    <row r="19" spans="1:5" ht="10.5" customHeight="1" x14ac:dyDescent="0.25">
      <c r="A19" s="3" t="s">
        <v>20</v>
      </c>
      <c r="B19" s="4">
        <v>0</v>
      </c>
      <c r="C19" s="4">
        <v>4463.68</v>
      </c>
      <c r="D19" s="4">
        <v>27.27</v>
      </c>
      <c r="E19" s="4">
        <v>3860</v>
      </c>
    </row>
    <row r="20" spans="1:5" ht="10.5" customHeight="1" x14ac:dyDescent="0.25">
      <c r="A20" s="3" t="s">
        <v>21</v>
      </c>
      <c r="B20" s="4">
        <v>0</v>
      </c>
      <c r="C20" s="4">
        <v>0</v>
      </c>
      <c r="D20" s="4">
        <v>509.1</v>
      </c>
      <c r="E20" s="4">
        <v>0</v>
      </c>
    </row>
    <row r="21" spans="1:5" ht="10.5" customHeight="1" x14ac:dyDescent="0.25">
      <c r="A21" s="3" t="s">
        <v>22</v>
      </c>
      <c r="B21" s="4">
        <v>909.09</v>
      </c>
      <c r="C21" s="4">
        <v>0</v>
      </c>
      <c r="D21" s="4">
        <v>0</v>
      </c>
      <c r="E21" s="4">
        <v>0</v>
      </c>
    </row>
    <row r="22" spans="1:5" ht="10.5" customHeight="1" x14ac:dyDescent="0.25">
      <c r="A22" s="3" t="s">
        <v>23</v>
      </c>
      <c r="B22" s="4">
        <v>14073.75</v>
      </c>
      <c r="C22" s="4">
        <v>37246.68</v>
      </c>
      <c r="D22" s="4">
        <v>0</v>
      </c>
      <c r="E22" s="4">
        <v>0</v>
      </c>
    </row>
    <row r="23" spans="1:5" ht="10.5" customHeight="1" x14ac:dyDescent="0.25">
      <c r="A23" s="3" t="s">
        <v>24</v>
      </c>
      <c r="B23" s="4">
        <v>0</v>
      </c>
      <c r="C23" s="4">
        <v>1375</v>
      </c>
      <c r="D23" s="4">
        <v>20000</v>
      </c>
      <c r="E23" s="4">
        <v>0</v>
      </c>
    </row>
    <row r="24" spans="1:5" ht="10.5" customHeight="1" x14ac:dyDescent="0.25">
      <c r="A24" s="3" t="s">
        <v>25</v>
      </c>
      <c r="B24" s="4">
        <v>0</v>
      </c>
      <c r="C24" s="4">
        <v>0</v>
      </c>
      <c r="D24" s="4">
        <v>0</v>
      </c>
      <c r="E24" s="4">
        <v>6570</v>
      </c>
    </row>
    <row r="25" spans="1:5" ht="10.5" customHeight="1" x14ac:dyDescent="0.25">
      <c r="A25" s="3" t="s">
        <v>26</v>
      </c>
      <c r="B25" s="4">
        <v>636.36</v>
      </c>
      <c r="C25" s="4">
        <v>4183.7299999999996</v>
      </c>
      <c r="D25" s="4">
        <v>2180</v>
      </c>
      <c r="E25" s="4">
        <v>4719</v>
      </c>
    </row>
    <row r="26" spans="1:5" ht="10.5" customHeight="1" x14ac:dyDescent="0.25">
      <c r="A26" s="3" t="s">
        <v>27</v>
      </c>
      <c r="B26" s="4">
        <v>0</v>
      </c>
      <c r="C26" s="4">
        <v>0</v>
      </c>
      <c r="D26" s="4">
        <v>0</v>
      </c>
      <c r="E26" s="4">
        <v>1700</v>
      </c>
    </row>
    <row r="27" spans="1:5" ht="10.5" customHeight="1" x14ac:dyDescent="0.25">
      <c r="A27" s="3" t="s">
        <v>28</v>
      </c>
      <c r="B27" s="4">
        <v>5500</v>
      </c>
      <c r="C27" s="4">
        <v>4562.95</v>
      </c>
      <c r="D27" s="4">
        <v>4800</v>
      </c>
      <c r="E27" s="4">
        <v>7865</v>
      </c>
    </row>
    <row r="28" spans="1:5" ht="10.5" customHeight="1" x14ac:dyDescent="0.25">
      <c r="A28" s="3" t="s">
        <v>29</v>
      </c>
      <c r="B28" s="4">
        <v>0</v>
      </c>
      <c r="C28" s="4">
        <v>0</v>
      </c>
      <c r="D28" s="4">
        <v>700</v>
      </c>
      <c r="E28" s="4">
        <v>4520</v>
      </c>
    </row>
    <row r="29" spans="1:5" ht="10.5" customHeight="1" x14ac:dyDescent="0.25">
      <c r="A29" s="3" t="s">
        <v>30</v>
      </c>
      <c r="B29" s="4">
        <v>0</v>
      </c>
      <c r="C29" s="4">
        <v>5000</v>
      </c>
      <c r="D29" s="4">
        <v>5000</v>
      </c>
      <c r="E29" s="4">
        <v>6187.18</v>
      </c>
    </row>
    <row r="30" spans="1:5" ht="10.5" customHeight="1" x14ac:dyDescent="0.25">
      <c r="A30" s="3" t="s">
        <v>31</v>
      </c>
      <c r="B30" s="4">
        <v>0</v>
      </c>
      <c r="C30" s="4">
        <v>0</v>
      </c>
      <c r="D30" s="4">
        <v>0</v>
      </c>
      <c r="E30" s="4">
        <v>220</v>
      </c>
    </row>
    <row r="31" spans="1:5" ht="10.5" customHeight="1" x14ac:dyDescent="0.25">
      <c r="A31" s="3" t="s">
        <v>32</v>
      </c>
      <c r="B31" s="4">
        <v>14281.72</v>
      </c>
      <c r="C31" s="4">
        <v>12246.71</v>
      </c>
      <c r="D31" s="4">
        <v>37060.050000000003</v>
      </c>
      <c r="E31" s="4">
        <v>42348.18</v>
      </c>
    </row>
    <row r="32" spans="1:5" ht="10.5" customHeight="1" x14ac:dyDescent="0.25">
      <c r="A32" s="3" t="s">
        <v>33</v>
      </c>
      <c r="B32" s="4">
        <v>5000</v>
      </c>
      <c r="C32" s="4">
        <v>3483.23</v>
      </c>
      <c r="D32" s="4">
        <v>2155.3000000000002</v>
      </c>
      <c r="E32" s="4">
        <v>9100.18</v>
      </c>
    </row>
    <row r="33" spans="1:5" ht="10.5" customHeight="1" x14ac:dyDescent="0.25">
      <c r="A33" s="3" t="s">
        <v>34</v>
      </c>
      <c r="B33" s="4">
        <v>0</v>
      </c>
      <c r="C33" s="4">
        <v>0</v>
      </c>
      <c r="D33" s="4">
        <v>25</v>
      </c>
      <c r="E33" s="4">
        <v>1925</v>
      </c>
    </row>
    <row r="34" spans="1:5" ht="10.5" customHeight="1" x14ac:dyDescent="0.25">
      <c r="A34" s="3" t="s">
        <v>35</v>
      </c>
      <c r="B34" s="4">
        <v>0</v>
      </c>
      <c r="C34" s="4">
        <v>0</v>
      </c>
      <c r="D34" s="4">
        <v>568.17999999999995</v>
      </c>
      <c r="E34" s="4">
        <v>5325</v>
      </c>
    </row>
    <row r="35" spans="1:5" ht="10.5" customHeight="1" x14ac:dyDescent="0.25">
      <c r="A35" s="5" t="s">
        <v>36</v>
      </c>
      <c r="B35" s="6">
        <f>SUM(B9:B34)</f>
        <v>216687.22999999998</v>
      </c>
      <c r="C35" s="6">
        <f>SUM(C9:C34)</f>
        <v>300302.43</v>
      </c>
      <c r="D35" s="6">
        <f>SUM(D9:D34)</f>
        <v>319979.02999999997</v>
      </c>
      <c r="E35" s="6">
        <f>SUM(E9:E34)</f>
        <v>283161.17</v>
      </c>
    </row>
    <row r="36" spans="1:5" ht="13.4" customHeight="1" x14ac:dyDescent="0.25"/>
    <row r="37" spans="1:5" ht="13" customHeight="1" x14ac:dyDescent="0.25">
      <c r="A37" s="10" t="s">
        <v>37</v>
      </c>
      <c r="B37" s="10"/>
      <c r="C37" s="10"/>
      <c r="D37" s="10"/>
      <c r="E37" s="10"/>
    </row>
    <row r="38" spans="1:5" ht="10.5" customHeight="1" x14ac:dyDescent="0.25">
      <c r="A38" s="3" t="s">
        <v>38</v>
      </c>
      <c r="B38" s="4">
        <v>6050</v>
      </c>
      <c r="C38" s="4">
        <v>8060</v>
      </c>
      <c r="D38" s="4">
        <v>6162</v>
      </c>
      <c r="E38" s="4">
        <v>2640</v>
      </c>
    </row>
    <row r="39" spans="1:5" ht="10.5" customHeight="1" x14ac:dyDescent="0.25">
      <c r="A39" s="3" t="s">
        <v>39</v>
      </c>
      <c r="B39" s="4">
        <v>0</v>
      </c>
      <c r="C39" s="4">
        <v>665</v>
      </c>
      <c r="D39" s="4">
        <v>1616.43</v>
      </c>
      <c r="E39" s="4">
        <v>49.97</v>
      </c>
    </row>
    <row r="40" spans="1:5" ht="10.5" customHeight="1" x14ac:dyDescent="0.25">
      <c r="A40" s="3" t="s">
        <v>40</v>
      </c>
      <c r="B40" s="4">
        <v>1505.29</v>
      </c>
      <c r="C40" s="4">
        <v>2588.2800000000002</v>
      </c>
      <c r="D40" s="4">
        <v>558.13</v>
      </c>
      <c r="E40" s="4">
        <v>280.25</v>
      </c>
    </row>
    <row r="41" spans="1:5" ht="10.5" customHeight="1" x14ac:dyDescent="0.25">
      <c r="A41" s="3" t="s">
        <v>41</v>
      </c>
      <c r="B41" s="4">
        <v>5001.05</v>
      </c>
      <c r="C41" s="4">
        <v>10282.42</v>
      </c>
      <c r="D41" s="4">
        <v>16889.150000000001</v>
      </c>
      <c r="E41" s="4">
        <v>13262.93</v>
      </c>
    </row>
    <row r="42" spans="1:5" ht="10.5" customHeight="1" x14ac:dyDescent="0.25">
      <c r="A42" s="3" t="s">
        <v>42</v>
      </c>
      <c r="B42" s="4">
        <v>7625.54</v>
      </c>
      <c r="C42" s="4">
        <v>14265.15</v>
      </c>
      <c r="D42" s="4">
        <v>14651.73</v>
      </c>
      <c r="E42" s="4">
        <v>14270.23</v>
      </c>
    </row>
    <row r="43" spans="1:5" ht="10.5" customHeight="1" x14ac:dyDescent="0.25">
      <c r="A43" s="3" t="s">
        <v>43</v>
      </c>
      <c r="B43" s="4">
        <v>759.53</v>
      </c>
      <c r="C43" s="4">
        <v>950.7</v>
      </c>
      <c r="D43" s="4">
        <v>1220.6099999999999</v>
      </c>
      <c r="E43" s="4">
        <v>1267.6099999999999</v>
      </c>
    </row>
    <row r="44" spans="1:5" ht="10.5" customHeight="1" x14ac:dyDescent="0.25">
      <c r="A44" s="3" t="s">
        <v>44</v>
      </c>
      <c r="B44" s="4">
        <v>0</v>
      </c>
      <c r="C44" s="4">
        <v>12466.37</v>
      </c>
      <c r="D44" s="4">
        <v>5921.45</v>
      </c>
      <c r="E44" s="4">
        <v>1407.99</v>
      </c>
    </row>
    <row r="45" spans="1:5" ht="10.5" customHeight="1" x14ac:dyDescent="0.25">
      <c r="A45" s="3" t="s">
        <v>45</v>
      </c>
      <c r="B45" s="4">
        <v>330</v>
      </c>
      <c r="C45" s="4">
        <v>2289</v>
      </c>
      <c r="D45" s="4">
        <v>0</v>
      </c>
      <c r="E45" s="4">
        <v>0</v>
      </c>
    </row>
    <row r="46" spans="1:5" ht="10.5" customHeight="1" x14ac:dyDescent="0.25">
      <c r="A46" s="3" t="s">
        <v>46</v>
      </c>
      <c r="B46" s="4">
        <v>3386.24</v>
      </c>
      <c r="C46" s="4">
        <v>7068.33</v>
      </c>
      <c r="D46" s="4">
        <v>11303.25</v>
      </c>
      <c r="E46" s="4">
        <v>5780.35</v>
      </c>
    </row>
    <row r="47" spans="1:5" ht="10.5" customHeight="1" x14ac:dyDescent="0.25">
      <c r="A47" s="3" t="s">
        <v>47</v>
      </c>
      <c r="B47" s="4">
        <v>877</v>
      </c>
      <c r="C47" s="4">
        <v>5312.36</v>
      </c>
      <c r="D47" s="4">
        <v>309</v>
      </c>
      <c r="E47" s="4">
        <v>2164.5300000000002</v>
      </c>
    </row>
    <row r="48" spans="1:5" ht="10.5" customHeight="1" x14ac:dyDescent="0.25">
      <c r="A48" s="3" t="s">
        <v>48</v>
      </c>
      <c r="B48" s="4">
        <v>162.02000000000001</v>
      </c>
      <c r="C48" s="4">
        <v>815.18</v>
      </c>
      <c r="D48" s="4">
        <v>120.67</v>
      </c>
      <c r="E48" s="4">
        <v>1301.6099999999999</v>
      </c>
    </row>
    <row r="49" spans="1:5" ht="10.5" customHeight="1" x14ac:dyDescent="0.25">
      <c r="A49" s="3" t="s">
        <v>49</v>
      </c>
      <c r="B49" s="4">
        <v>3060</v>
      </c>
      <c r="C49" s="4">
        <v>4770.46</v>
      </c>
      <c r="D49" s="4">
        <v>12.17</v>
      </c>
      <c r="E49" s="4">
        <v>2100.8000000000002</v>
      </c>
    </row>
    <row r="50" spans="1:5" ht="10.5" customHeight="1" x14ac:dyDescent="0.25">
      <c r="A50" s="3" t="s">
        <v>50</v>
      </c>
      <c r="B50" s="4">
        <v>63.89</v>
      </c>
      <c r="C50" s="4">
        <v>581.13</v>
      </c>
      <c r="D50" s="4">
        <v>0</v>
      </c>
      <c r="E50" s="4">
        <v>449.83</v>
      </c>
    </row>
    <row r="51" spans="1:5" ht="10.5" customHeight="1" x14ac:dyDescent="0.25">
      <c r="A51" s="3" t="s">
        <v>51</v>
      </c>
      <c r="B51" s="4">
        <v>0</v>
      </c>
      <c r="C51" s="4">
        <v>0</v>
      </c>
      <c r="D51" s="4">
        <v>0</v>
      </c>
      <c r="E51" s="4">
        <v>5796.03</v>
      </c>
    </row>
    <row r="52" spans="1:5" ht="10.5" customHeight="1" x14ac:dyDescent="0.25">
      <c r="A52" s="3" t="s">
        <v>52</v>
      </c>
      <c r="B52" s="4">
        <v>917</v>
      </c>
      <c r="C52" s="4">
        <v>7480.14</v>
      </c>
      <c r="D52" s="4">
        <v>2397.62</v>
      </c>
      <c r="E52" s="4">
        <v>7102.35</v>
      </c>
    </row>
    <row r="53" spans="1:5" ht="10.5" customHeight="1" x14ac:dyDescent="0.25">
      <c r="A53" s="3" t="s">
        <v>53</v>
      </c>
      <c r="B53" s="4">
        <v>2226</v>
      </c>
      <c r="C53" s="4">
        <v>2459.42</v>
      </c>
      <c r="D53" s="4">
        <v>615</v>
      </c>
      <c r="E53" s="4">
        <v>3558.32</v>
      </c>
    </row>
    <row r="54" spans="1:5" ht="10.5" customHeight="1" x14ac:dyDescent="0.25">
      <c r="A54" s="3" t="s">
        <v>54</v>
      </c>
      <c r="B54" s="4">
        <v>593.80999999999995</v>
      </c>
      <c r="C54" s="4">
        <v>131.6</v>
      </c>
      <c r="D54" s="4">
        <v>444.3</v>
      </c>
      <c r="E54" s="4">
        <v>0</v>
      </c>
    </row>
    <row r="55" spans="1:5" ht="10.5" customHeight="1" x14ac:dyDescent="0.25">
      <c r="A55" s="3" t="s">
        <v>55</v>
      </c>
      <c r="B55" s="4">
        <v>2460.2399999999998</v>
      </c>
      <c r="C55" s="4">
        <v>2230.59</v>
      </c>
      <c r="D55" s="4">
        <v>0</v>
      </c>
      <c r="E55" s="4">
        <v>5500</v>
      </c>
    </row>
    <row r="56" spans="1:5" ht="10.5" customHeight="1" x14ac:dyDescent="0.25">
      <c r="A56" s="3" t="s">
        <v>56</v>
      </c>
      <c r="B56" s="4">
        <v>360</v>
      </c>
      <c r="C56" s="4">
        <v>1820</v>
      </c>
      <c r="D56" s="4">
        <v>15162.27</v>
      </c>
      <c r="E56" s="4">
        <v>13003.18</v>
      </c>
    </row>
    <row r="57" spans="1:5" ht="10.5" customHeight="1" x14ac:dyDescent="0.25">
      <c r="A57" s="3" t="s">
        <v>57</v>
      </c>
      <c r="B57" s="4">
        <v>16892.37</v>
      </c>
      <c r="C57" s="4">
        <v>1129.8499999999999</v>
      </c>
      <c r="D57" s="4">
        <v>1326</v>
      </c>
      <c r="E57" s="4">
        <v>4842.29</v>
      </c>
    </row>
    <row r="58" spans="1:5" ht="10.5" customHeight="1" x14ac:dyDescent="0.25">
      <c r="A58" s="3" t="s">
        <v>58</v>
      </c>
      <c r="B58" s="4">
        <v>0</v>
      </c>
      <c r="C58" s="4">
        <v>0</v>
      </c>
      <c r="D58" s="4">
        <v>0</v>
      </c>
      <c r="E58" s="4">
        <v>1600</v>
      </c>
    </row>
    <row r="59" spans="1:5" ht="10.5" customHeight="1" x14ac:dyDescent="0.25">
      <c r="A59" s="3" t="s">
        <v>59</v>
      </c>
      <c r="B59" s="4">
        <v>2313.08</v>
      </c>
      <c r="C59" s="4">
        <v>2141.7600000000002</v>
      </c>
      <c r="D59" s="4">
        <v>1054.51</v>
      </c>
      <c r="E59" s="4">
        <v>2334.19</v>
      </c>
    </row>
    <row r="60" spans="1:5" ht="10.5" customHeight="1" x14ac:dyDescent="0.25">
      <c r="A60" s="3" t="s">
        <v>60</v>
      </c>
      <c r="B60" s="4">
        <v>0</v>
      </c>
      <c r="C60" s="4">
        <v>278.18</v>
      </c>
      <c r="D60" s="4">
        <v>402.31</v>
      </c>
      <c r="E60" s="4">
        <v>1079</v>
      </c>
    </row>
    <row r="61" spans="1:5" ht="10.5" customHeight="1" x14ac:dyDescent="0.25">
      <c r="A61" s="3" t="s">
        <v>61</v>
      </c>
      <c r="B61" s="4">
        <v>4120</v>
      </c>
      <c r="C61" s="4">
        <v>4435</v>
      </c>
      <c r="D61" s="4">
        <v>5746.77</v>
      </c>
      <c r="E61" s="4">
        <v>5001.7299999999996</v>
      </c>
    </row>
    <row r="62" spans="1:5" ht="10.5" customHeight="1" x14ac:dyDescent="0.25">
      <c r="A62" s="3" t="s">
        <v>62</v>
      </c>
      <c r="B62" s="4">
        <v>6165.88</v>
      </c>
      <c r="C62" s="4">
        <v>13496.34</v>
      </c>
      <c r="D62" s="4">
        <v>10603.47</v>
      </c>
      <c r="E62" s="4">
        <v>9960.15</v>
      </c>
    </row>
    <row r="63" spans="1:5" ht="10.5" customHeight="1" x14ac:dyDescent="0.25">
      <c r="A63" s="3" t="s">
        <v>63</v>
      </c>
      <c r="B63" s="4">
        <v>0</v>
      </c>
      <c r="C63" s="4">
        <v>9648.41</v>
      </c>
      <c r="D63" s="4">
        <v>0</v>
      </c>
      <c r="E63" s="4">
        <v>11165</v>
      </c>
    </row>
    <row r="64" spans="1:5" ht="10.5" customHeight="1" x14ac:dyDescent="0.25">
      <c r="A64" s="5" t="s">
        <v>64</v>
      </c>
      <c r="B64" s="6">
        <f>SUM(B38:B63)</f>
        <v>64868.939999999995</v>
      </c>
      <c r="C64" s="6">
        <f>SUM(C38:C63)</f>
        <v>115365.67</v>
      </c>
      <c r="D64" s="6">
        <f>SUM(D38:D63)</f>
        <v>96516.84</v>
      </c>
      <c r="E64" s="6">
        <f>SUM(E38:E63)</f>
        <v>115918.33999999997</v>
      </c>
    </row>
    <row r="65" spans="1:5" ht="13.4" customHeight="1" x14ac:dyDescent="0.25"/>
    <row r="66" spans="1:5" ht="10.5" customHeight="1" x14ac:dyDescent="0.25">
      <c r="A66" s="7" t="s">
        <v>65</v>
      </c>
      <c r="B66" s="8">
        <f>(B35 - B64)</f>
        <v>151818.28999999998</v>
      </c>
      <c r="C66" s="8">
        <f>(C35 - C64)</f>
        <v>184936.76</v>
      </c>
      <c r="D66" s="8">
        <f>(D35 - D64)</f>
        <v>223462.18999999997</v>
      </c>
      <c r="E66" s="8">
        <f>(E35 - E64)</f>
        <v>167242.83000000002</v>
      </c>
    </row>
    <row r="67" spans="1:5" ht="13.4" customHeight="1" x14ac:dyDescent="0.25"/>
    <row r="68" spans="1:5" ht="13" customHeight="1" x14ac:dyDescent="0.25">
      <c r="A68" s="10" t="s">
        <v>66</v>
      </c>
      <c r="B68" s="10"/>
      <c r="C68" s="10"/>
      <c r="D68" s="10"/>
      <c r="E68" s="10"/>
    </row>
    <row r="69" spans="1:5" ht="10.5" customHeight="1" x14ac:dyDescent="0.25">
      <c r="A69" s="3" t="s">
        <v>67</v>
      </c>
      <c r="B69" s="4">
        <v>20000</v>
      </c>
      <c r="C69" s="4">
        <v>0</v>
      </c>
      <c r="D69" s="4">
        <v>0</v>
      </c>
      <c r="E69" s="4">
        <v>0</v>
      </c>
    </row>
    <row r="70" spans="1:5" ht="10.5" customHeight="1" x14ac:dyDescent="0.25">
      <c r="A70" s="3" t="s">
        <v>68</v>
      </c>
      <c r="B70" s="4">
        <v>21500</v>
      </c>
      <c r="C70" s="4">
        <v>0</v>
      </c>
      <c r="D70" s="4">
        <v>0</v>
      </c>
      <c r="E70" s="4">
        <v>0</v>
      </c>
    </row>
    <row r="71" spans="1:5" ht="10.5" customHeight="1" x14ac:dyDescent="0.25">
      <c r="A71" s="3" t="s">
        <v>69</v>
      </c>
      <c r="B71" s="4">
        <v>0</v>
      </c>
      <c r="C71" s="4">
        <v>0</v>
      </c>
      <c r="D71" s="4">
        <v>0</v>
      </c>
      <c r="E71" s="4">
        <v>4404.41</v>
      </c>
    </row>
    <row r="72" spans="1:5" ht="10.5" customHeight="1" x14ac:dyDescent="0.25">
      <c r="A72" s="3" t="s">
        <v>70</v>
      </c>
      <c r="B72" s="4">
        <v>13000</v>
      </c>
      <c r="C72" s="4">
        <v>0</v>
      </c>
      <c r="D72" s="4">
        <v>0</v>
      </c>
      <c r="E72" s="4">
        <v>0</v>
      </c>
    </row>
    <row r="73" spans="1:5" ht="10.5" customHeight="1" x14ac:dyDescent="0.25">
      <c r="A73" s="3" t="s">
        <v>71</v>
      </c>
      <c r="B73" s="4">
        <v>69.84</v>
      </c>
      <c r="C73" s="4">
        <v>81.75</v>
      </c>
      <c r="D73" s="4">
        <v>880.41</v>
      </c>
      <c r="E73" s="4">
        <v>2195.5300000000002</v>
      </c>
    </row>
    <row r="74" spans="1:5" ht="10.5" customHeight="1" x14ac:dyDescent="0.25">
      <c r="A74" s="5" t="s">
        <v>72</v>
      </c>
      <c r="B74" s="6">
        <f>SUM(B69:B73)</f>
        <v>54569.84</v>
      </c>
      <c r="C74" s="6">
        <f>SUM(C69:C73)</f>
        <v>81.75</v>
      </c>
      <c r="D74" s="6">
        <f>SUM(D69:D73)</f>
        <v>880.41</v>
      </c>
      <c r="E74" s="6">
        <f>SUM(E69:E73)</f>
        <v>6599.9400000000005</v>
      </c>
    </row>
    <row r="75" spans="1:5" ht="13.4" customHeight="1" x14ac:dyDescent="0.25"/>
    <row r="76" spans="1:5" ht="13" customHeight="1" x14ac:dyDescent="0.25">
      <c r="A76" s="10" t="s">
        <v>73</v>
      </c>
      <c r="B76" s="10"/>
      <c r="C76" s="10"/>
      <c r="D76" s="10"/>
      <c r="E76" s="10"/>
    </row>
    <row r="77" spans="1:5" ht="10.5" customHeight="1" x14ac:dyDescent="0.25">
      <c r="A77" s="3" t="s">
        <v>74</v>
      </c>
      <c r="B77" s="4">
        <v>-15262.92</v>
      </c>
      <c r="C77" s="4">
        <v>15262.92</v>
      </c>
      <c r="D77" s="4">
        <v>0</v>
      </c>
      <c r="E77" s="4">
        <v>0</v>
      </c>
    </row>
    <row r="78" spans="1:5" ht="10.5" customHeight="1" x14ac:dyDescent="0.25">
      <c r="A78" s="3" t="s">
        <v>75</v>
      </c>
      <c r="B78" s="4">
        <v>-0.6</v>
      </c>
      <c r="C78" s="4">
        <v>-2.33</v>
      </c>
      <c r="D78" s="4">
        <v>9.07</v>
      </c>
      <c r="E78" s="4">
        <v>-0.01</v>
      </c>
    </row>
    <row r="79" spans="1:5" ht="10.5" customHeight="1" x14ac:dyDescent="0.25">
      <c r="A79" s="3" t="s">
        <v>76</v>
      </c>
      <c r="B79" s="4">
        <v>2887.5</v>
      </c>
      <c r="C79" s="4">
        <v>3112.5</v>
      </c>
      <c r="D79" s="4">
        <v>3000</v>
      </c>
      <c r="E79" s="4">
        <v>3537.43</v>
      </c>
    </row>
    <row r="80" spans="1:5" ht="10.5" customHeight="1" x14ac:dyDescent="0.25">
      <c r="A80" s="3" t="s">
        <v>77</v>
      </c>
      <c r="B80" s="4">
        <v>744.81</v>
      </c>
      <c r="C80" s="4">
        <v>1743.49</v>
      </c>
      <c r="D80" s="4">
        <v>742.16</v>
      </c>
      <c r="E80" s="4">
        <v>595.45000000000005</v>
      </c>
    </row>
    <row r="81" spans="1:5" ht="10.5" customHeight="1" x14ac:dyDescent="0.25">
      <c r="A81" s="3" t="s">
        <v>78</v>
      </c>
      <c r="B81" s="4">
        <v>2630.3</v>
      </c>
      <c r="C81" s="4">
        <v>4553.49</v>
      </c>
      <c r="D81" s="4">
        <v>5221.82</v>
      </c>
      <c r="E81" s="4">
        <v>6706.46</v>
      </c>
    </row>
    <row r="82" spans="1:5" ht="10.5" customHeight="1" x14ac:dyDescent="0.25">
      <c r="A82" s="3" t="s">
        <v>79</v>
      </c>
      <c r="B82" s="4">
        <v>2300.58</v>
      </c>
      <c r="C82" s="4">
        <v>5682.71</v>
      </c>
      <c r="D82" s="4">
        <v>3168.18</v>
      </c>
      <c r="E82" s="4">
        <v>4827.75</v>
      </c>
    </row>
    <row r="83" spans="1:5" ht="10.5" customHeight="1" x14ac:dyDescent="0.25">
      <c r="A83" s="3" t="s">
        <v>80</v>
      </c>
      <c r="B83" s="4">
        <v>0</v>
      </c>
      <c r="C83" s="4">
        <v>7000</v>
      </c>
      <c r="D83" s="4">
        <v>0</v>
      </c>
      <c r="E83" s="4">
        <v>0</v>
      </c>
    </row>
    <row r="84" spans="1:5" ht="10.5" customHeight="1" x14ac:dyDescent="0.25">
      <c r="A84" s="3" t="s">
        <v>81</v>
      </c>
      <c r="B84" s="4">
        <v>2491.35</v>
      </c>
      <c r="C84" s="4">
        <v>0</v>
      </c>
      <c r="D84" s="4">
        <v>2448.59</v>
      </c>
      <c r="E84" s="4">
        <v>1806</v>
      </c>
    </row>
    <row r="85" spans="1:5" ht="10.5" customHeight="1" x14ac:dyDescent="0.25">
      <c r="A85" s="3" t="s">
        <v>82</v>
      </c>
      <c r="B85" s="4">
        <v>845.49</v>
      </c>
      <c r="C85" s="4">
        <v>5209.9399999999996</v>
      </c>
      <c r="D85" s="4">
        <v>2814.75</v>
      </c>
      <c r="E85" s="4">
        <v>3405.13</v>
      </c>
    </row>
    <row r="86" spans="1:5" ht="10.5" customHeight="1" x14ac:dyDescent="0.25">
      <c r="A86" s="3" t="s">
        <v>83</v>
      </c>
      <c r="B86" s="4">
        <v>0</v>
      </c>
      <c r="C86" s="4">
        <v>40.86</v>
      </c>
      <c r="D86" s="4">
        <v>387.22</v>
      </c>
      <c r="E86" s="4">
        <v>0</v>
      </c>
    </row>
    <row r="87" spans="1:5" ht="10.5" customHeight="1" x14ac:dyDescent="0.25">
      <c r="A87" s="3" t="s">
        <v>84</v>
      </c>
      <c r="B87" s="4">
        <v>0</v>
      </c>
      <c r="C87" s="4">
        <v>0</v>
      </c>
      <c r="D87" s="4">
        <v>113.42</v>
      </c>
      <c r="E87" s="4">
        <v>1562.83</v>
      </c>
    </row>
    <row r="88" spans="1:5" ht="10.5" customHeight="1" x14ac:dyDescent="0.25">
      <c r="A88" s="3" t="s">
        <v>85</v>
      </c>
      <c r="B88" s="4">
        <v>0</v>
      </c>
      <c r="C88" s="4">
        <v>0</v>
      </c>
      <c r="D88" s="4">
        <v>0</v>
      </c>
      <c r="E88" s="4">
        <v>65</v>
      </c>
    </row>
    <row r="89" spans="1:5" ht="10.5" customHeight="1" x14ac:dyDescent="0.25">
      <c r="A89" s="3" t="s">
        <v>86</v>
      </c>
      <c r="B89" s="4">
        <v>22107.58</v>
      </c>
      <c r="C89" s="4">
        <v>23517.13</v>
      </c>
      <c r="D89" s="4">
        <v>20479.21</v>
      </c>
      <c r="E89" s="4">
        <v>16684.55</v>
      </c>
    </row>
    <row r="90" spans="1:5" ht="10.5" customHeight="1" x14ac:dyDescent="0.25">
      <c r="A90" s="3" t="s">
        <v>87</v>
      </c>
      <c r="B90" s="4">
        <v>400</v>
      </c>
      <c r="C90" s="4">
        <v>0</v>
      </c>
      <c r="D90" s="4">
        <v>0</v>
      </c>
      <c r="E90" s="4">
        <v>0</v>
      </c>
    </row>
    <row r="91" spans="1:5" ht="10.5" customHeight="1" x14ac:dyDescent="0.25">
      <c r="A91" s="3" t="s">
        <v>88</v>
      </c>
      <c r="B91" s="4">
        <v>85.15</v>
      </c>
      <c r="C91" s="4">
        <v>80.010000000000005</v>
      </c>
      <c r="D91" s="4">
        <v>0</v>
      </c>
      <c r="E91" s="4">
        <v>984.65</v>
      </c>
    </row>
    <row r="92" spans="1:5" ht="10.5" customHeight="1" x14ac:dyDescent="0.25">
      <c r="A92" s="3" t="s">
        <v>89</v>
      </c>
      <c r="B92" s="4">
        <v>0</v>
      </c>
      <c r="C92" s="4">
        <v>0</v>
      </c>
      <c r="D92" s="4">
        <v>0</v>
      </c>
      <c r="E92" s="4">
        <v>1260</v>
      </c>
    </row>
    <row r="93" spans="1:5" ht="10.5" customHeight="1" x14ac:dyDescent="0.25">
      <c r="A93" s="3" t="s">
        <v>90</v>
      </c>
      <c r="B93" s="4">
        <v>1499.57</v>
      </c>
      <c r="C93" s="4">
        <v>2612.63</v>
      </c>
      <c r="D93" s="4">
        <v>1690.94</v>
      </c>
      <c r="E93" s="4">
        <v>1645.88</v>
      </c>
    </row>
    <row r="94" spans="1:5" ht="10.5" customHeight="1" x14ac:dyDescent="0.25">
      <c r="A94" s="3" t="s">
        <v>91</v>
      </c>
      <c r="B94" s="4">
        <v>0</v>
      </c>
      <c r="C94" s="4">
        <v>110.48</v>
      </c>
      <c r="D94" s="4">
        <v>-290.02999999999997</v>
      </c>
      <c r="E94" s="4">
        <v>0</v>
      </c>
    </row>
    <row r="95" spans="1:5" ht="10.5" customHeight="1" x14ac:dyDescent="0.25">
      <c r="A95" s="3" t="s">
        <v>92</v>
      </c>
      <c r="B95" s="4">
        <v>945.25</v>
      </c>
      <c r="C95" s="4">
        <v>1318.23</v>
      </c>
      <c r="D95" s="4">
        <v>881.87</v>
      </c>
      <c r="E95" s="4">
        <v>713.55</v>
      </c>
    </row>
    <row r="96" spans="1:5" ht="10.5" customHeight="1" x14ac:dyDescent="0.25">
      <c r="A96" s="3" t="s">
        <v>93</v>
      </c>
      <c r="B96" s="4">
        <v>0</v>
      </c>
      <c r="C96" s="4">
        <v>0</v>
      </c>
      <c r="D96" s="4">
        <v>0</v>
      </c>
      <c r="E96" s="4">
        <v>53.4</v>
      </c>
    </row>
    <row r="97" spans="1:5" ht="10.5" customHeight="1" x14ac:dyDescent="0.25">
      <c r="A97" s="3" t="s">
        <v>94</v>
      </c>
      <c r="B97" s="4">
        <v>1549.02</v>
      </c>
      <c r="C97" s="4">
        <v>2107.7399999999998</v>
      </c>
      <c r="D97" s="4">
        <v>1590.09</v>
      </c>
      <c r="E97" s="4">
        <v>2372.12</v>
      </c>
    </row>
    <row r="98" spans="1:5" ht="10.5" customHeight="1" x14ac:dyDescent="0.25">
      <c r="A98" s="3" t="s">
        <v>95</v>
      </c>
      <c r="B98" s="4">
        <v>276.16000000000003</v>
      </c>
      <c r="C98" s="4">
        <v>1562.72</v>
      </c>
      <c r="D98" s="4">
        <v>232.67</v>
      </c>
      <c r="E98" s="4">
        <v>284.17</v>
      </c>
    </row>
    <row r="99" spans="1:5" ht="10.5" customHeight="1" x14ac:dyDescent="0.25">
      <c r="A99" s="3" t="s">
        <v>96</v>
      </c>
      <c r="B99" s="4">
        <v>105254.2</v>
      </c>
      <c r="C99" s="4">
        <v>1021.59</v>
      </c>
      <c r="D99" s="4">
        <v>2572</v>
      </c>
      <c r="E99" s="4">
        <v>0</v>
      </c>
    </row>
    <row r="100" spans="1:5" ht="10.5" customHeight="1" x14ac:dyDescent="0.25">
      <c r="A100" s="3" t="s">
        <v>97</v>
      </c>
      <c r="B100" s="4">
        <v>522.73</v>
      </c>
      <c r="C100" s="4">
        <v>1772</v>
      </c>
      <c r="D100" s="4">
        <v>506.36</v>
      </c>
      <c r="E100" s="4">
        <v>506.36</v>
      </c>
    </row>
    <row r="101" spans="1:5" ht="10.5" customHeight="1" x14ac:dyDescent="0.25">
      <c r="A101" s="3" t="s">
        <v>98</v>
      </c>
      <c r="B101" s="4">
        <v>0</v>
      </c>
      <c r="C101" s="4">
        <v>0</v>
      </c>
      <c r="D101" s="4">
        <v>38.19</v>
      </c>
      <c r="E101" s="4">
        <v>125</v>
      </c>
    </row>
    <row r="102" spans="1:5" ht="10.5" customHeight="1" x14ac:dyDescent="0.25">
      <c r="A102" s="3" t="s">
        <v>99</v>
      </c>
      <c r="B102" s="4">
        <v>0</v>
      </c>
      <c r="C102" s="4">
        <v>0</v>
      </c>
      <c r="D102" s="4">
        <v>21.53</v>
      </c>
      <c r="E102" s="4">
        <v>2698.99</v>
      </c>
    </row>
    <row r="103" spans="1:5" ht="10.5" customHeight="1" x14ac:dyDescent="0.25">
      <c r="A103" s="3" t="s">
        <v>100</v>
      </c>
      <c r="B103" s="4">
        <v>522.70000000000005</v>
      </c>
      <c r="C103" s="4">
        <v>544.52</v>
      </c>
      <c r="D103" s="4">
        <v>0</v>
      </c>
      <c r="E103" s="4">
        <v>0</v>
      </c>
    </row>
    <row r="104" spans="1:5" ht="10.5" customHeight="1" x14ac:dyDescent="0.25">
      <c r="A104" s="3" t="s">
        <v>101</v>
      </c>
      <c r="B104" s="4">
        <v>5216.66</v>
      </c>
      <c r="C104" s="4">
        <v>5649.48</v>
      </c>
      <c r="D104" s="4">
        <v>6244.27</v>
      </c>
      <c r="E104" s="4">
        <v>5892.57</v>
      </c>
    </row>
    <row r="105" spans="1:5" ht="10.5" customHeight="1" x14ac:dyDescent="0.25">
      <c r="A105" s="3" t="s">
        <v>102</v>
      </c>
      <c r="B105" s="4">
        <v>2561.85</v>
      </c>
      <c r="C105" s="4">
        <v>1439.67</v>
      </c>
      <c r="D105" s="4">
        <v>783.74</v>
      </c>
      <c r="E105" s="4">
        <v>902.92</v>
      </c>
    </row>
    <row r="106" spans="1:5" ht="10.5" customHeight="1" x14ac:dyDescent="0.25">
      <c r="A106" s="3" t="s">
        <v>103</v>
      </c>
      <c r="B106" s="4">
        <v>2588.3000000000002</v>
      </c>
      <c r="C106" s="4">
        <v>2790.54</v>
      </c>
      <c r="D106" s="4">
        <v>2551.19</v>
      </c>
      <c r="E106" s="4">
        <v>3588.58</v>
      </c>
    </row>
    <row r="107" spans="1:5" ht="10.5" customHeight="1" x14ac:dyDescent="0.25">
      <c r="A107" s="3" t="s">
        <v>104</v>
      </c>
      <c r="B107" s="4">
        <v>54912.57</v>
      </c>
      <c r="C107" s="4">
        <v>59468.4</v>
      </c>
      <c r="D107" s="4">
        <v>65729.45</v>
      </c>
      <c r="E107" s="4">
        <v>62027.28</v>
      </c>
    </row>
    <row r="108" spans="1:5" ht="10.5" customHeight="1" x14ac:dyDescent="0.25">
      <c r="A108" s="3" t="s">
        <v>105</v>
      </c>
      <c r="B108" s="4">
        <v>776.73</v>
      </c>
      <c r="C108" s="4">
        <v>2876.37</v>
      </c>
      <c r="D108" s="4">
        <v>2611.8200000000002</v>
      </c>
      <c r="E108" s="4">
        <v>4343.7299999999996</v>
      </c>
    </row>
    <row r="109" spans="1:5" ht="10.5" customHeight="1" x14ac:dyDescent="0.25">
      <c r="A109" s="3" t="s">
        <v>106</v>
      </c>
      <c r="B109" s="4">
        <v>957.05</v>
      </c>
      <c r="C109" s="4">
        <v>1261.8900000000001</v>
      </c>
      <c r="D109" s="4">
        <v>965.45</v>
      </c>
      <c r="E109" s="4">
        <v>1331.97</v>
      </c>
    </row>
    <row r="110" spans="1:5" ht="10.5" customHeight="1" x14ac:dyDescent="0.25">
      <c r="A110" s="5" t="s">
        <v>107</v>
      </c>
      <c r="B110" s="6">
        <f>SUM(B77:B109)</f>
        <v>196812.03</v>
      </c>
      <c r="C110" s="6">
        <f>SUM(C77:C109)</f>
        <v>150736.98000000001</v>
      </c>
      <c r="D110" s="6">
        <f>SUM(D77:D109)</f>
        <v>124513.96</v>
      </c>
      <c r="E110" s="6">
        <f>SUM(E77:E109)</f>
        <v>127921.76</v>
      </c>
    </row>
    <row r="111" spans="1:5" ht="13.4" customHeight="1" x14ac:dyDescent="0.25"/>
    <row r="112" spans="1:5" ht="10.5" customHeight="1" x14ac:dyDescent="0.25">
      <c r="A112" s="7" t="s">
        <v>108</v>
      </c>
      <c r="B112" s="8">
        <f>((B66 + B74) - B110)</f>
        <v>9576.0999999999767</v>
      </c>
      <c r="C112" s="8">
        <f>((C66 + C74) - C110)</f>
        <v>34281.53</v>
      </c>
      <c r="D112" s="8">
        <f>((D66 + D74) - D110)</f>
        <v>99828.63999999997</v>
      </c>
      <c r="E112" s="8">
        <f>((E66 + E74) - E110)</f>
        <v>45921.010000000024</v>
      </c>
    </row>
  </sheetData>
  <mergeCells count="8">
    <mergeCell ref="A2:E2"/>
    <mergeCell ref="A1:E1"/>
    <mergeCell ref="A68:E68"/>
    <mergeCell ref="A3:E3"/>
    <mergeCell ref="A37:E37"/>
    <mergeCell ref="A8:E8"/>
    <mergeCell ref="A4:E4"/>
    <mergeCell ref="A76:E76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6503-7FB9-469C-BDAA-3C65B7382C12}">
  <dimension ref="A3:H94"/>
  <sheetViews>
    <sheetView tabSelected="1" topLeftCell="A32" workbookViewId="0">
      <selection activeCell="F75" sqref="F75"/>
    </sheetView>
  </sheetViews>
  <sheetFormatPr defaultRowHeight="12.5" x14ac:dyDescent="0.25"/>
  <cols>
    <col min="1" max="1" width="14.6328125" customWidth="1"/>
    <col min="2" max="2" width="20.08984375" bestFit="1" customWidth="1"/>
    <col min="3" max="3" width="39.7265625" customWidth="1"/>
    <col min="4" max="4" width="9.90625" bestFit="1" customWidth="1"/>
    <col min="6" max="6" width="9.90625" bestFit="1" customWidth="1"/>
    <col min="7" max="7" width="8.90625" bestFit="1" customWidth="1"/>
  </cols>
  <sheetData>
    <row r="3" spans="1:8" x14ac:dyDescent="0.25">
      <c r="A3" t="s">
        <v>109</v>
      </c>
    </row>
    <row r="5" spans="1:8" x14ac:dyDescent="0.25">
      <c r="A5" t="s">
        <v>110</v>
      </c>
    </row>
    <row r="7" spans="1:8" x14ac:dyDescent="0.25">
      <c r="A7" t="s">
        <v>111</v>
      </c>
      <c r="B7" t="s">
        <v>112</v>
      </c>
      <c r="C7" t="s">
        <v>113</v>
      </c>
      <c r="D7" t="s">
        <v>114</v>
      </c>
      <c r="E7" t="s">
        <v>115</v>
      </c>
      <c r="F7" t="s">
        <v>116</v>
      </c>
      <c r="G7" t="s">
        <v>117</v>
      </c>
      <c r="H7" t="s">
        <v>118</v>
      </c>
    </row>
    <row r="9" spans="1:8" x14ac:dyDescent="0.25">
      <c r="A9" t="s">
        <v>119</v>
      </c>
      <c r="B9" t="s">
        <v>120</v>
      </c>
      <c r="C9" t="s">
        <v>121</v>
      </c>
      <c r="D9" s="12">
        <v>275</v>
      </c>
      <c r="E9" t="s">
        <v>122</v>
      </c>
      <c r="F9" s="13">
        <v>43926</v>
      </c>
      <c r="G9" t="s">
        <v>123</v>
      </c>
      <c r="H9" t="s">
        <v>124</v>
      </c>
    </row>
    <row r="11" spans="1:8" x14ac:dyDescent="0.25">
      <c r="A11" t="s">
        <v>125</v>
      </c>
      <c r="B11" t="s">
        <v>126</v>
      </c>
      <c r="C11" t="s">
        <v>121</v>
      </c>
      <c r="D11" s="12">
        <v>275</v>
      </c>
      <c r="E11" t="s">
        <v>122</v>
      </c>
      <c r="F11" s="13">
        <v>43896</v>
      </c>
      <c r="G11" t="s">
        <v>123</v>
      </c>
      <c r="H11" t="s">
        <v>127</v>
      </c>
    </row>
    <row r="13" spans="1:8" x14ac:dyDescent="0.25">
      <c r="A13" t="s">
        <v>128</v>
      </c>
      <c r="B13" t="s">
        <v>129</v>
      </c>
      <c r="C13" t="s">
        <v>121</v>
      </c>
      <c r="D13" s="12">
        <v>275</v>
      </c>
      <c r="E13" t="s">
        <v>122</v>
      </c>
      <c r="F13" s="13">
        <v>44110</v>
      </c>
      <c r="G13" t="s">
        <v>123</v>
      </c>
      <c r="H13" t="s">
        <v>130</v>
      </c>
    </row>
    <row r="15" spans="1:8" x14ac:dyDescent="0.25">
      <c r="A15" t="s">
        <v>131</v>
      </c>
      <c r="B15" t="s">
        <v>132</v>
      </c>
      <c r="C15" t="s">
        <v>121</v>
      </c>
      <c r="D15" s="12">
        <v>275</v>
      </c>
      <c r="E15" t="s">
        <v>122</v>
      </c>
      <c r="F15" s="13">
        <v>44110</v>
      </c>
      <c r="G15" t="s">
        <v>123</v>
      </c>
      <c r="H15" t="s">
        <v>133</v>
      </c>
    </row>
    <row r="17" spans="1:8" x14ac:dyDescent="0.25">
      <c r="A17" t="s">
        <v>134</v>
      </c>
      <c r="B17" t="s">
        <v>135</v>
      </c>
      <c r="C17" t="s">
        <v>121</v>
      </c>
      <c r="D17" s="12">
        <v>275</v>
      </c>
      <c r="E17" t="s">
        <v>122</v>
      </c>
      <c r="F17" s="13">
        <v>44171</v>
      </c>
      <c r="G17" t="s">
        <v>123</v>
      </c>
      <c r="H17" t="s">
        <v>136</v>
      </c>
    </row>
    <row r="19" spans="1:8" x14ac:dyDescent="0.25">
      <c r="A19" t="s">
        <v>137</v>
      </c>
      <c r="B19" t="s">
        <v>138</v>
      </c>
      <c r="C19" t="s">
        <v>121</v>
      </c>
      <c r="D19" s="12">
        <v>275</v>
      </c>
      <c r="E19" t="s">
        <v>122</v>
      </c>
      <c r="F19" s="13">
        <v>44141</v>
      </c>
      <c r="G19" t="s">
        <v>123</v>
      </c>
      <c r="H19" t="s">
        <v>139</v>
      </c>
    </row>
    <row r="21" spans="1:8" x14ac:dyDescent="0.25">
      <c r="A21" t="s">
        <v>140</v>
      </c>
      <c r="B21" t="s">
        <v>141</v>
      </c>
      <c r="C21" t="s">
        <v>121</v>
      </c>
      <c r="D21" s="12">
        <v>275</v>
      </c>
      <c r="E21" t="s">
        <v>122</v>
      </c>
      <c r="F21" t="s">
        <v>142</v>
      </c>
      <c r="G21" t="s">
        <v>123</v>
      </c>
      <c r="H21" t="s">
        <v>143</v>
      </c>
    </row>
    <row r="23" spans="1:8" x14ac:dyDescent="0.25">
      <c r="A23" t="s">
        <v>144</v>
      </c>
      <c r="B23" t="s">
        <v>145</v>
      </c>
      <c r="C23" t="s">
        <v>121</v>
      </c>
      <c r="D23" s="12">
        <v>275</v>
      </c>
      <c r="E23" t="s">
        <v>122</v>
      </c>
      <c r="F23" t="s">
        <v>146</v>
      </c>
      <c r="G23" t="s">
        <v>123</v>
      </c>
      <c r="H23" t="s">
        <v>147</v>
      </c>
    </row>
    <row r="25" spans="1:8" x14ac:dyDescent="0.25">
      <c r="A25" t="s">
        <v>148</v>
      </c>
    </row>
    <row r="29" spans="1:8" x14ac:dyDescent="0.25">
      <c r="A29" t="s">
        <v>149</v>
      </c>
    </row>
    <row r="31" spans="1:8" x14ac:dyDescent="0.25">
      <c r="A31" t="s">
        <v>150</v>
      </c>
      <c r="B31" t="s">
        <v>151</v>
      </c>
      <c r="C31" t="s">
        <v>121</v>
      </c>
      <c r="D31" s="12">
        <v>275</v>
      </c>
      <c r="E31" t="s">
        <v>122</v>
      </c>
      <c r="F31" s="13">
        <v>43837</v>
      </c>
      <c r="G31" t="s">
        <v>123</v>
      </c>
      <c r="H31" t="s">
        <v>152</v>
      </c>
    </row>
    <row r="33" spans="1:8" x14ac:dyDescent="0.25">
      <c r="A33" t="s">
        <v>153</v>
      </c>
    </row>
    <row r="35" spans="1:8" x14ac:dyDescent="0.25">
      <c r="A35" t="s">
        <v>154</v>
      </c>
      <c r="B35" t="s">
        <v>155</v>
      </c>
      <c r="C35" t="s">
        <v>121</v>
      </c>
      <c r="D35" s="12">
        <v>275</v>
      </c>
      <c r="E35" t="s">
        <v>122</v>
      </c>
      <c r="F35" s="13">
        <v>43868</v>
      </c>
      <c r="G35" t="s">
        <v>123</v>
      </c>
      <c r="H35" t="s">
        <v>156</v>
      </c>
    </row>
    <row r="37" spans="1:8" x14ac:dyDescent="0.25">
      <c r="A37" t="s">
        <v>157</v>
      </c>
    </row>
    <row r="39" spans="1:8" x14ac:dyDescent="0.25">
      <c r="A39" t="s">
        <v>158</v>
      </c>
      <c r="B39" t="s">
        <v>159</v>
      </c>
      <c r="C39" t="s">
        <v>121</v>
      </c>
      <c r="D39" s="12">
        <v>275</v>
      </c>
      <c r="E39" t="s">
        <v>122</v>
      </c>
      <c r="F39" s="13">
        <v>43989</v>
      </c>
      <c r="G39" t="s">
        <v>123</v>
      </c>
      <c r="H39" t="s">
        <v>160</v>
      </c>
    </row>
    <row r="41" spans="1:8" x14ac:dyDescent="0.25">
      <c r="A41" t="s">
        <v>161</v>
      </c>
    </row>
    <row r="43" spans="1:8" x14ac:dyDescent="0.25">
      <c r="A43" t="s">
        <v>162</v>
      </c>
      <c r="B43" t="s">
        <v>163</v>
      </c>
      <c r="C43" t="s">
        <v>121</v>
      </c>
      <c r="D43" s="12">
        <v>275</v>
      </c>
      <c r="E43" t="s">
        <v>122</v>
      </c>
      <c r="F43" t="s">
        <v>164</v>
      </c>
      <c r="G43" t="s">
        <v>123</v>
      </c>
      <c r="H43" t="s">
        <v>165</v>
      </c>
    </row>
    <row r="45" spans="1:8" x14ac:dyDescent="0.25">
      <c r="A45" t="s">
        <v>166</v>
      </c>
    </row>
    <row r="47" spans="1:8" x14ac:dyDescent="0.25">
      <c r="A47" t="s">
        <v>167</v>
      </c>
      <c r="B47" t="s">
        <v>168</v>
      </c>
      <c r="C47" t="s">
        <v>121</v>
      </c>
      <c r="D47" s="12">
        <v>275</v>
      </c>
      <c r="E47" t="s">
        <v>122</v>
      </c>
      <c r="F47" t="s">
        <v>164</v>
      </c>
      <c r="G47" t="s">
        <v>123</v>
      </c>
      <c r="H47" t="s">
        <v>169</v>
      </c>
    </row>
    <row r="49" spans="1:8" x14ac:dyDescent="0.25">
      <c r="A49" t="s">
        <v>170</v>
      </c>
    </row>
    <row r="51" spans="1:8" x14ac:dyDescent="0.25">
      <c r="A51" t="s">
        <v>171</v>
      </c>
      <c r="B51" t="s">
        <v>172</v>
      </c>
      <c r="C51" t="s">
        <v>121</v>
      </c>
      <c r="D51" s="12">
        <v>275</v>
      </c>
      <c r="E51" t="s">
        <v>122</v>
      </c>
      <c r="F51" t="s">
        <v>173</v>
      </c>
      <c r="G51" t="s">
        <v>123</v>
      </c>
      <c r="H51" t="s">
        <v>174</v>
      </c>
    </row>
    <row r="53" spans="1:8" x14ac:dyDescent="0.25">
      <c r="A53" t="s">
        <v>175</v>
      </c>
      <c r="B53" t="s">
        <v>176</v>
      </c>
      <c r="C53" t="s">
        <v>121</v>
      </c>
      <c r="D53" s="12">
        <v>275</v>
      </c>
      <c r="E53" t="s">
        <v>122</v>
      </c>
      <c r="F53" t="s">
        <v>177</v>
      </c>
      <c r="G53" t="s">
        <v>123</v>
      </c>
      <c r="H53" t="s">
        <v>178</v>
      </c>
    </row>
    <row r="55" spans="1:8" x14ac:dyDescent="0.25">
      <c r="A55" t="s">
        <v>179</v>
      </c>
      <c r="B55" t="s">
        <v>180</v>
      </c>
      <c r="C55" t="s">
        <v>121</v>
      </c>
      <c r="D55" s="12">
        <v>275</v>
      </c>
      <c r="E55" t="s">
        <v>122</v>
      </c>
      <c r="F55" t="s">
        <v>181</v>
      </c>
      <c r="G55" t="s">
        <v>123</v>
      </c>
      <c r="H55" t="s">
        <v>182</v>
      </c>
    </row>
    <row r="57" spans="1:8" x14ac:dyDescent="0.25">
      <c r="A57" t="s">
        <v>183</v>
      </c>
      <c r="B57" t="s">
        <v>184</v>
      </c>
      <c r="C57" t="s">
        <v>121</v>
      </c>
      <c r="D57" s="12">
        <v>275</v>
      </c>
      <c r="E57" t="s">
        <v>122</v>
      </c>
      <c r="F57" t="s">
        <v>185</v>
      </c>
      <c r="G57" t="s">
        <v>123</v>
      </c>
      <c r="H57" t="s">
        <v>186</v>
      </c>
    </row>
    <row r="59" spans="1:8" x14ac:dyDescent="0.25">
      <c r="A59" t="s">
        <v>187</v>
      </c>
      <c r="B59" t="s">
        <v>188</v>
      </c>
      <c r="C59" t="s">
        <v>121</v>
      </c>
      <c r="D59" s="12">
        <v>275</v>
      </c>
      <c r="E59" t="s">
        <v>122</v>
      </c>
      <c r="F59" t="s">
        <v>189</v>
      </c>
      <c r="G59" t="s">
        <v>123</v>
      </c>
      <c r="H59" t="s">
        <v>190</v>
      </c>
    </row>
    <row r="66" spans="3:7" x14ac:dyDescent="0.25">
      <c r="D66" s="12">
        <f>SUM(D9:D65)</f>
        <v>4950</v>
      </c>
      <c r="E66" s="12">
        <f>D66/275</f>
        <v>18</v>
      </c>
    </row>
    <row r="67" spans="3:7" x14ac:dyDescent="0.25">
      <c r="C67" s="14" t="s">
        <v>191</v>
      </c>
      <c r="D67">
        <v>5000</v>
      </c>
    </row>
    <row r="69" spans="3:7" x14ac:dyDescent="0.25">
      <c r="C69" s="14" t="s">
        <v>203</v>
      </c>
      <c r="D69">
        <f>25000*E69</f>
        <v>3750</v>
      </c>
      <c r="E69">
        <v>0.15</v>
      </c>
    </row>
    <row r="71" spans="3:7" x14ac:dyDescent="0.25">
      <c r="C71" s="14" t="s">
        <v>192</v>
      </c>
      <c r="D71" s="12">
        <v>135</v>
      </c>
      <c r="E71">
        <v>18</v>
      </c>
      <c r="F71" s="12">
        <f>E71*D71</f>
        <v>2430</v>
      </c>
    </row>
    <row r="72" spans="3:7" x14ac:dyDescent="0.25">
      <c r="C72" s="14" t="s">
        <v>193</v>
      </c>
      <c r="D72">
        <v>135</v>
      </c>
      <c r="E72">
        <v>6</v>
      </c>
      <c r="F72">
        <f>E72*D72</f>
        <v>810</v>
      </c>
    </row>
    <row r="73" spans="3:7" x14ac:dyDescent="0.25">
      <c r="C73" s="14" t="s">
        <v>194</v>
      </c>
      <c r="D73">
        <v>135</v>
      </c>
      <c r="E73">
        <v>-3</v>
      </c>
      <c r="F73">
        <f>E73*D73</f>
        <v>-405</v>
      </c>
    </row>
    <row r="74" spans="3:7" x14ac:dyDescent="0.25">
      <c r="F74" s="12">
        <f>SUM(F71:F73)</f>
        <v>2835</v>
      </c>
    </row>
    <row r="75" spans="3:7" x14ac:dyDescent="0.25">
      <c r="C75" s="14" t="s">
        <v>211</v>
      </c>
      <c r="F75" s="18">
        <f>F74+D69</f>
        <v>6585</v>
      </c>
      <c r="G75" s="12">
        <f>F75-D78</f>
        <v>1635</v>
      </c>
    </row>
    <row r="78" spans="3:7" ht="13" x14ac:dyDescent="0.3">
      <c r="C78" s="16" t="s">
        <v>195</v>
      </c>
      <c r="D78" s="16">
        <v>4950</v>
      </c>
    </row>
    <row r="79" spans="3:7" ht="13" x14ac:dyDescent="0.3">
      <c r="C79" s="19" t="s">
        <v>208</v>
      </c>
    </row>
    <row r="80" spans="3:7" x14ac:dyDescent="0.25">
      <c r="C80" s="17" t="s">
        <v>209</v>
      </c>
      <c r="D80" s="18">
        <f>D93</f>
        <v>3175</v>
      </c>
    </row>
    <row r="81" spans="3:5" x14ac:dyDescent="0.25">
      <c r="C81" s="17" t="s">
        <v>210</v>
      </c>
      <c r="D81" s="18">
        <f>D94</f>
        <v>16350</v>
      </c>
    </row>
    <row r="82" spans="3:5" x14ac:dyDescent="0.25">
      <c r="C82" s="14"/>
      <c r="D82" s="12"/>
    </row>
    <row r="83" spans="3:5" x14ac:dyDescent="0.25">
      <c r="C83" s="14" t="s">
        <v>196</v>
      </c>
    </row>
    <row r="84" spans="3:5" x14ac:dyDescent="0.25">
      <c r="C84" s="14" t="s">
        <v>197</v>
      </c>
    </row>
    <row r="85" spans="3:5" x14ac:dyDescent="0.25">
      <c r="C85" s="14" t="s">
        <v>198</v>
      </c>
    </row>
    <row r="87" spans="3:5" x14ac:dyDescent="0.25">
      <c r="C87" s="14" t="s">
        <v>199</v>
      </c>
    </row>
    <row r="88" spans="3:5" x14ac:dyDescent="0.25">
      <c r="C88" s="14" t="s">
        <v>200</v>
      </c>
    </row>
    <row r="89" spans="3:5" x14ac:dyDescent="0.25">
      <c r="C89" s="14" t="s">
        <v>201</v>
      </c>
    </row>
    <row r="90" spans="3:5" x14ac:dyDescent="0.25">
      <c r="C90" s="14" t="s">
        <v>202</v>
      </c>
    </row>
    <row r="92" spans="3:5" x14ac:dyDescent="0.25">
      <c r="C92" s="14" t="s">
        <v>206</v>
      </c>
      <c r="D92" s="15">
        <f>D67/G75</f>
        <v>3.0581039755351682</v>
      </c>
      <c r="E92" s="14" t="s">
        <v>204</v>
      </c>
    </row>
    <row r="93" spans="3:5" x14ac:dyDescent="0.25">
      <c r="C93" s="14" t="s">
        <v>205</v>
      </c>
      <c r="D93" s="12">
        <f>((F75-D78) * 5 )- D67</f>
        <v>3175</v>
      </c>
    </row>
    <row r="94" spans="3:5" x14ac:dyDescent="0.25">
      <c r="C94" s="14" t="s">
        <v>207</v>
      </c>
      <c r="D94" s="12">
        <f>((F75-D78) * 10 )- D68</f>
        <v>16350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A375FFB-9813-4BA6-BEC1-8DD5501819D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Profit and Loss - Cash Basis</vt:lpstr>
      <vt:lpstr>tender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2021-03-15T07:20:25Z</dcterms:created>
  <dcterms:modified xsi:type="dcterms:W3CDTF">2021-03-15T07:20:25Z</dcterms:modified>
</cp:coreProperties>
</file>